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1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hannahdonnelly/Desktop/Endochondral TE 2014/"/>
    </mc:Choice>
  </mc:AlternateContent>
  <bookViews>
    <workbookView xWindow="1840" yWindow="460" windowWidth="30920" windowHeight="19220" tabRatio="500"/>
  </bookViews>
  <sheets>
    <sheet name="norm to flats" sheetId="4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0" i="4" l="1"/>
  <c r="E45" i="4"/>
  <c r="F90" i="4"/>
  <c r="E57" i="4"/>
  <c r="E9" i="4"/>
  <c r="F57" i="4"/>
  <c r="E60" i="4"/>
  <c r="E12" i="4"/>
  <c r="F60" i="4"/>
  <c r="E63" i="4"/>
  <c r="E15" i="4"/>
  <c r="F63" i="4"/>
  <c r="E66" i="4"/>
  <c r="E18" i="4"/>
  <c r="F66" i="4"/>
  <c r="E69" i="4"/>
  <c r="E21" i="4"/>
  <c r="F69" i="4"/>
  <c r="G57" i="4"/>
  <c r="H90" i="4"/>
  <c r="E75" i="4"/>
  <c r="E30" i="4"/>
  <c r="F75" i="4"/>
  <c r="H75" i="4"/>
  <c r="E78" i="4"/>
  <c r="E33" i="4"/>
  <c r="F78" i="4"/>
  <c r="H78" i="4"/>
  <c r="E81" i="4"/>
  <c r="E36" i="4"/>
  <c r="F81" i="4"/>
  <c r="H81" i="4"/>
  <c r="E84" i="4"/>
  <c r="E39" i="4"/>
  <c r="F84" i="4"/>
  <c r="H84" i="4"/>
  <c r="E87" i="4"/>
  <c r="E42" i="4"/>
  <c r="F87" i="4"/>
  <c r="H87" i="4"/>
  <c r="I81" i="4"/>
  <c r="K90" i="4"/>
  <c r="M90" i="4"/>
  <c r="E93" i="4"/>
  <c r="E48" i="4"/>
  <c r="F93" i="4"/>
  <c r="H93" i="4"/>
  <c r="K93" i="4"/>
  <c r="M93" i="4"/>
  <c r="E96" i="4"/>
  <c r="E51" i="4"/>
  <c r="F96" i="4"/>
  <c r="H96" i="4"/>
  <c r="K96" i="4"/>
  <c r="M96" i="4"/>
  <c r="E99" i="4"/>
  <c r="E54" i="4"/>
  <c r="F99" i="4"/>
  <c r="H99" i="4"/>
  <c r="K99" i="4"/>
  <c r="M99" i="4"/>
  <c r="T90" i="4"/>
  <c r="E29" i="4"/>
  <c r="H57" i="4"/>
  <c r="J57" i="4"/>
  <c r="H60" i="4"/>
  <c r="J60" i="4"/>
  <c r="H63" i="4"/>
  <c r="J63" i="4"/>
  <c r="H66" i="4"/>
  <c r="J66" i="4"/>
  <c r="H69" i="4"/>
  <c r="J69" i="4"/>
  <c r="J90" i="4"/>
  <c r="J93" i="4"/>
  <c r="J96" i="4"/>
  <c r="J99" i="4"/>
  <c r="S90" i="4"/>
  <c r="P90" i="4"/>
  <c r="R90" i="4"/>
  <c r="N90" i="4"/>
  <c r="Q90" i="4"/>
  <c r="O90" i="4"/>
  <c r="L90" i="4"/>
  <c r="E26" i="4"/>
  <c r="E24" i="4"/>
  <c r="J75" i="4"/>
  <c r="J78" i="4"/>
  <c r="J81" i="4"/>
  <c r="J84" i="4"/>
  <c r="J87" i="4"/>
  <c r="S75" i="4"/>
  <c r="E72" i="4"/>
  <c r="F72" i="4"/>
  <c r="H72" i="4"/>
  <c r="J72" i="4"/>
  <c r="E74" i="4"/>
  <c r="F74" i="4"/>
  <c r="H74" i="4"/>
  <c r="J74" i="4"/>
  <c r="S57" i="4"/>
  <c r="N75" i="4"/>
  <c r="Q75" i="4"/>
  <c r="N72" i="4"/>
  <c r="Q72" i="4"/>
  <c r="N57" i="4"/>
  <c r="Q57" i="4"/>
  <c r="L75" i="4"/>
  <c r="L72" i="4"/>
  <c r="L57" i="4"/>
  <c r="G90" i="4"/>
  <c r="G75" i="4"/>
  <c r="G72" i="4"/>
  <c r="BA12" i="4"/>
  <c r="BA6" i="4"/>
  <c r="BB12" i="4"/>
  <c r="BA11" i="4"/>
  <c r="BA5" i="4"/>
  <c r="BB11" i="4"/>
  <c r="BA10" i="4"/>
  <c r="AZ6" i="4"/>
  <c r="BB10" i="4"/>
  <c r="BA9" i="4"/>
  <c r="AZ5" i="4"/>
  <c r="BB9" i="4"/>
</calcChain>
</file>

<file path=xl/sharedStrings.xml><?xml version="1.0" encoding="utf-8"?>
<sst xmlns="http://schemas.openxmlformats.org/spreadsheetml/2006/main" count="329" uniqueCount="150">
  <si>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</si>
  <si>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</si>
  <si>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</si>
  <si>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</si>
  <si>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</si>
  <si>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</si>
  <si>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</si>
  <si>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</si>
  <si>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</si>
  <si>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</si>
  <si>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</si>
  <si>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</si>
  <si>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B1</t>
  </si>
  <si>
    <t>B2</t>
  </si>
  <si>
    <t>B3</t>
  </si>
  <si>
    <t>B4</t>
  </si>
  <si>
    <t>B6</t>
  </si>
  <si>
    <t>B7</t>
  </si>
  <si>
    <t>B8</t>
  </si>
  <si>
    <t>B9</t>
  </si>
  <si>
    <t>C5</t>
  </si>
  <si>
    <t>C7</t>
  </si>
  <si>
    <t>C8</t>
  </si>
  <si>
    <t>C9</t>
  </si>
  <si>
    <t>C10</t>
  </si>
  <si>
    <t>C11</t>
  </si>
  <si>
    <t>C12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</si>
  <si>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</si>
  <si>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</si>
  <si>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</si>
  <si>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</si>
  <si>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</si>
  <si>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</si>
  <si>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</si>
  <si>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</si>
  <si>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</si>
  <si>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</si>
  <si>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</si>
  <si>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</si>
  <si>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E1</t>
  </si>
  <si>
    <t>E2</t>
  </si>
  <si>
    <t>E3</t>
  </si>
  <si>
    <t>E7</t>
  </si>
  <si>
    <t>E8</t>
  </si>
  <si>
    <t>E9</t>
  </si>
  <si>
    <t>E10</t>
  </si>
  <si>
    <t>E11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</si>
  <si>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</si>
  <si>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</si>
  <si>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</si>
  <si>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</si>
  <si>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</si>
  <si>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</si>
  <si>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</si>
  <si>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</si>
  <si>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</si>
  <si>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</si>
  <si>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</si>
  <si>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</si>
  <si>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G1</t>
  </si>
  <si>
    <t>G2</t>
  </si>
  <si>
    <t>G3</t>
  </si>
  <si>
    <t>G7</t>
  </si>
  <si>
    <t>G8</t>
  </si>
  <si>
    <t>G9</t>
  </si>
  <si>
    <t>Well</t>
  </si>
  <si>
    <t>Sample Name</t>
  </si>
  <si>
    <t>Target Name</t>
  </si>
  <si>
    <t>Cт</t>
  </si>
  <si>
    <t>Block Type</t>
  </si>
  <si>
    <t>96alum</t>
  </si>
  <si>
    <t>Chemistry</t>
  </si>
  <si>
    <t>SYBR_GREEN</t>
  </si>
  <si>
    <t>Experiment File Name</t>
  </si>
  <si>
    <t>% of control (flat)</t>
    <phoneticPr fontId="0" type="noConversion"/>
  </si>
  <si>
    <t>Experiment Run End Time</t>
  </si>
  <si>
    <t>SQ</t>
    <phoneticPr fontId="0" type="noConversion"/>
  </si>
  <si>
    <t>NSQ</t>
    <phoneticPr fontId="0" type="noConversion"/>
  </si>
  <si>
    <t>Instrument Type</t>
  </si>
  <si>
    <t>sds7500</t>
  </si>
  <si>
    <t>CD166</t>
    <phoneticPr fontId="0" type="noConversion"/>
  </si>
  <si>
    <t>Passive Reference</t>
  </si>
  <si>
    <t>ROX</t>
  </si>
  <si>
    <t>ddct?</t>
    <phoneticPr fontId="0" type="noConversion"/>
  </si>
  <si>
    <t>2^-ddct</t>
    <phoneticPr fontId="0" type="noConversion"/>
  </si>
  <si>
    <t>CD63</t>
    <phoneticPr fontId="0" type="noConversion"/>
  </si>
  <si>
    <t>S2control</t>
    <phoneticPr fontId="0" type="noConversion"/>
  </si>
  <si>
    <t>(SD/Mean ddct)*% of ctrl mean</t>
    <phoneticPr fontId="0" type="noConversion"/>
  </si>
  <si>
    <t>ct average</t>
    <phoneticPr fontId="0" type="noConversion"/>
  </si>
  <si>
    <t>DeltaCT</t>
    <phoneticPr fontId="0" type="noConversion"/>
  </si>
  <si>
    <t>average</t>
    <phoneticPr fontId="0" type="noConversion"/>
  </si>
  <si>
    <t>test-F(delta-delta)</t>
    <phoneticPr fontId="0" type="noConversion"/>
  </si>
  <si>
    <t>Ct</t>
    <phoneticPr fontId="0" type="noConversion"/>
  </si>
  <si>
    <t>Avg Ct</t>
    <phoneticPr fontId="0" type="noConversion"/>
  </si>
  <si>
    <t>Standard Deviation</t>
    <phoneticPr fontId="0" type="noConversion"/>
  </si>
  <si>
    <t>SEMEAN</t>
    <phoneticPr fontId="0" type="noConversion"/>
  </si>
  <si>
    <t>T-test</t>
    <phoneticPr fontId="0" type="noConversion"/>
  </si>
  <si>
    <t>SEMEAN</t>
    <phoneticPr fontId="0" type="noConversion"/>
  </si>
  <si>
    <t>Mean ddct</t>
    <phoneticPr fontId="0" type="noConversion"/>
  </si>
  <si>
    <t>New error bars</t>
    <phoneticPr fontId="0" type="noConversion"/>
  </si>
  <si>
    <t>SQ</t>
    <phoneticPr fontId="0" type="noConversion"/>
  </si>
  <si>
    <t>CD166</t>
    <phoneticPr fontId="0" type="noConversion"/>
  </si>
  <si>
    <t>CD63</t>
    <phoneticPr fontId="0" type="noConversion"/>
  </si>
  <si>
    <t>NSQ</t>
    <phoneticPr fontId="0" type="noConversion"/>
  </si>
  <si>
    <t>D:\Applied Biosystems\7500\experiments\Carol Anne\HYDROGELS 2015\CAS Gels Plate 1 GAPDH OPN.eds</t>
  </si>
  <si>
    <t>Not Started</t>
  </si>
  <si>
    <t>FLAT1</t>
  </si>
  <si>
    <t>GAPDH</t>
  </si>
  <si>
    <t>FLAT2</t>
  </si>
  <si>
    <t>FLAT3</t>
  </si>
  <si>
    <t>FLAT1_2</t>
  </si>
  <si>
    <t>FLAT2_3</t>
  </si>
  <si>
    <t>FLAT GEL 1</t>
  </si>
  <si>
    <t>FLAT GEL 2</t>
  </si>
  <si>
    <t>FLAT GEL 2_3</t>
  </si>
  <si>
    <t>NSQ 1</t>
  </si>
  <si>
    <t>NSQ 2</t>
  </si>
  <si>
    <t>NSQ 3</t>
  </si>
  <si>
    <t>NSQ 1_2</t>
  </si>
  <si>
    <t>NSQ 2_3</t>
  </si>
  <si>
    <t>NSQ GEL 1</t>
  </si>
  <si>
    <t>NSQ GEL 2</t>
  </si>
  <si>
    <t>NSQ GEL 1_2</t>
  </si>
  <si>
    <t>NSQ GEL 2_3</t>
  </si>
  <si>
    <t>C1</t>
  </si>
  <si>
    <t>FLAT 1</t>
  </si>
  <si>
    <t>SOX9</t>
  </si>
  <si>
    <t>C2</t>
  </si>
  <si>
    <t>C3</t>
  </si>
  <si>
    <t>C4</t>
  </si>
  <si>
    <t>FLAT 2</t>
  </si>
  <si>
    <t>C6</t>
  </si>
  <si>
    <t>FLAT 3</t>
  </si>
  <si>
    <t>FLAT 1_2</t>
  </si>
  <si>
    <t>FLAT 2_3</t>
  </si>
  <si>
    <t>E5</t>
  </si>
  <si>
    <t>E12</t>
  </si>
  <si>
    <t>G10</t>
  </si>
  <si>
    <t>G11</t>
  </si>
  <si>
    <t>Flat</t>
  </si>
  <si>
    <t>Flat + Gel</t>
  </si>
  <si>
    <t>NSq</t>
  </si>
  <si>
    <t>NSq + gel</t>
  </si>
  <si>
    <t>sdev flat</t>
  </si>
  <si>
    <t>flat + gel</t>
  </si>
  <si>
    <t xml:space="preserve">NSq </t>
  </si>
  <si>
    <t>norm to substrate control</t>
  </si>
  <si>
    <t>norm to flat</t>
  </si>
  <si>
    <t>groups averages</t>
  </si>
  <si>
    <t xml:space="preserve">substrate averages after norm to flat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</si>
</sst>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Verdana"/>
    </font>
    <font>
      <sz val="10"/>
      <name val="Arial"/>
      <charset val="204"/>
    </font>
    <font>
      <sz val="10"/>
      <color rgb="FFFF0000"/>
      <name val="Verdana"/>
    </font>
    <font>
      <sz val="12"/>
      <color rgb="FFFF0000"/>
      <name val="Calibri"/>
      <family val="2"/>
      <scheme val="minor"/>
    </font>
    <font>
      <sz val="12"/>
      <color theme="3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color rgb="FF008000"/>
      <name val="Calibri"/>
      <family val="2"/>
      <scheme val="minor"/>
    </font>
    <font>
      <sz val="12"/>
      <color rgb="FF3366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3" fillId="2" borderId="0" xfId="0" applyFont="1" applyFill="1"/>
    <xf numFmtId="0" fontId="5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0" fontId="0" fillId="0" borderId="0" xfId="0" applyFont="1"/>
    <xf numFmtId="0" fontId="4" fillId="0" borderId="1" xfId="0" applyFont="1" applyFill="1" applyBorder="1"/>
    <xf numFmtId="0" fontId="4" fillId="0" borderId="0" xfId="0" applyFont="1" applyFill="1" applyBorder="1"/>
    <xf numFmtId="0" fontId="0" fillId="0" borderId="0" xfId="0" applyFill="1"/>
    <xf numFmtId="0" fontId="9" fillId="0" borderId="0" xfId="0" applyFont="1"/>
    <xf numFmtId="0" fontId="10" fillId="0" borderId="0" xfId="0" applyFont="1"/>
  </cellXfs>
  <cellStyles count="13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'norm to flats'!$T$9</c:f>
              <c:strCache>
                <c:ptCount val="1"/>
                <c:pt idx="0">
                  <c:v>SOX9</c:v>
                </c:pt>
              </c:strCache>
            </c:strRef>
          </c:tx>
          <c:invertIfNegative val="0"/>
          <c:cat>
            <c:strRef>
              <c:f>'norm to flats'!$U$8:$X$8</c:f>
              <c:strCache>
                <c:ptCount val="4"/>
                <c:pt idx="0">
                  <c:v>Flat</c:v>
                </c:pt>
                <c:pt idx="1">
                  <c:v>Flat + Gel</c:v>
                </c:pt>
                <c:pt idx="2">
                  <c:v>NSq</c:v>
                </c:pt>
                <c:pt idx="3">
                  <c:v>NSq + gel</c:v>
                </c:pt>
              </c:strCache>
            </c:strRef>
          </c:cat>
          <c:val>
            <c:numRef>
              <c:f>'norm to flats'!$U$9:$X$9</c:f>
              <c:numCache>
                <c:formatCode>General</c:formatCode>
                <c:ptCount val="4"/>
                <c:pt idx="0">
                  <c:v>1.41</c:v>
                </c:pt>
                <c:pt idx="1">
                  <c:v>12.46</c:v>
                </c:pt>
                <c:pt idx="2">
                  <c:v>1.06</c:v>
                </c:pt>
                <c:pt idx="3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4601200"/>
        <c:axId val="-114597328"/>
      </c:barChart>
      <c:catAx>
        <c:axId val="-114601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14597328"/>
        <c:crosses val="autoZero"/>
        <c:auto val="1"/>
        <c:lblAlgn val="ctr"/>
        <c:lblOffset val="100"/>
        <c:noMultiLvlLbl val="0"/>
      </c:catAx>
      <c:valAx>
        <c:axId val="-114597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146012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342900</xdr:colOff>
      <xdr:row>12</xdr:row>
      <xdr:rowOff>139700</xdr:rowOff>
    </xdr:from>
    <xdr:to>
      <xdr:col>24</xdr:col>
      <xdr:colOff>787400</xdr:colOff>
      <xdr:row>27</xdr:row>
      <xdr:rowOff>12700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00"/>
  <sheetViews>
    <sheetView tabSelected="1" workbookViewId="0">
      <selection activeCell="Z16" sqref="Z16"/>
    </sheetView>
  </sheetViews>
  <sheetFormatPr baseColWidth="10" defaultRowHeight="16" x14ac:dyDescent="0.2"/>
  <cols>
    <col min="2" max="2" width="15" customWidth="1"/>
    <col min="4" max="4" width="12.1640625" bestFit="1" customWidth="1"/>
    <col min="5" max="5" width="8.83203125" customWidth="1"/>
    <col min="8" max="8" width="19.1640625" customWidth="1"/>
    <col min="9" max="9" width="19.1640625" style="10" customWidth="1"/>
    <col min="11" max="11" width="10.83203125" style="10"/>
    <col min="12" max="13" width="10.83203125" style="11"/>
    <col min="14" max="16" width="18.33203125" customWidth="1"/>
    <col min="17" max="18" width="16.33203125" customWidth="1"/>
    <col min="27" max="27" width="18.1640625" customWidth="1"/>
    <col min="30" max="30" width="13.83203125" customWidth="1"/>
  </cols>
  <sheetData>
    <row r="1" spans="1:55" x14ac:dyDescent="0.2">
      <c r="A1" t="s">
        <v>69</v>
      </c>
      <c r="B1" t="s">
        <v>70</v>
      </c>
    </row>
    <row r="2" spans="1:55" x14ac:dyDescent="0.2">
      <c r="A2" t="s">
        <v>71</v>
      </c>
      <c r="B2" t="s">
        <v>72</v>
      </c>
    </row>
    <row r="3" spans="1:55" x14ac:dyDescent="0.2">
      <c r="A3" t="s">
        <v>73</v>
      </c>
      <c r="B3" t="s">
        <v>104</v>
      </c>
      <c r="AX3" s="1"/>
      <c r="AY3" s="1"/>
      <c r="AZ3" s="1" t="s">
        <v>74</v>
      </c>
      <c r="BA3" s="1"/>
      <c r="BB3" s="1"/>
      <c r="BC3" s="1"/>
    </row>
    <row r="4" spans="1:55" x14ac:dyDescent="0.2">
      <c r="A4" t="s">
        <v>75</v>
      </c>
      <c r="B4" t="s">
        <v>105</v>
      </c>
      <c r="AX4" s="1"/>
      <c r="AY4" s="1"/>
      <c r="AZ4" s="1" t="s">
        <v>76</v>
      </c>
      <c r="BA4" s="1" t="s">
        <v>77</v>
      </c>
      <c r="BB4" s="1"/>
      <c r="BC4" s="1"/>
    </row>
    <row r="5" spans="1:55" x14ac:dyDescent="0.2">
      <c r="A5" t="s">
        <v>78</v>
      </c>
      <c r="B5" t="s">
        <v>79</v>
      </c>
      <c r="AX5" s="1"/>
      <c r="AY5" s="1" t="s">
        <v>80</v>
      </c>
      <c r="AZ5" s="1" t="e">
        <f>(L12/L9)*100</f>
        <v>#DIV/0!</v>
      </c>
      <c r="BA5" s="1" t="e">
        <f>(L15/L9)*100</f>
        <v>#DIV/0!</v>
      </c>
      <c r="BB5" s="1"/>
      <c r="BC5" s="1"/>
    </row>
    <row r="6" spans="1:55" x14ac:dyDescent="0.2">
      <c r="A6" t="s">
        <v>81</v>
      </c>
      <c r="B6" t="s">
        <v>82</v>
      </c>
      <c r="H6" t="s">
        <v>83</v>
      </c>
      <c r="J6" t="s">
        <v>84</v>
      </c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X6" s="1"/>
      <c r="AY6" s="1" t="s">
        <v>85</v>
      </c>
      <c r="AZ6" s="1" t="e">
        <f>(L48/L45)*100</f>
        <v>#DIV/0!</v>
      </c>
      <c r="BA6" s="1" t="e">
        <f>(L51/L45)*100</f>
        <v>#DIV/0!</v>
      </c>
      <c r="BB6" s="1"/>
      <c r="BC6" s="1"/>
    </row>
    <row r="7" spans="1:55" x14ac:dyDescent="0.2">
      <c r="H7" t="s">
        <v>86</v>
      </c>
      <c r="T7" s="4"/>
      <c r="U7" s="2"/>
      <c r="V7" s="4"/>
      <c r="W7" s="4"/>
      <c r="X7" s="4"/>
      <c r="Y7" s="4"/>
      <c r="Z7" s="4"/>
      <c r="AA7" s="4"/>
      <c r="AB7" s="4"/>
      <c r="AC7" s="4"/>
      <c r="AD7" s="4"/>
      <c r="AX7" s="1"/>
      <c r="AY7" s="1"/>
      <c r="AZ7" s="1"/>
      <c r="BA7" s="1"/>
      <c r="BB7" s="1" t="s">
        <v>87</v>
      </c>
      <c r="BC7" s="1"/>
    </row>
    <row r="8" spans="1:55" x14ac:dyDescent="0.2">
      <c r="A8" t="s">
        <v>65</v>
      </c>
      <c r="B8" t="s">
        <v>66</v>
      </c>
      <c r="C8" t="s">
        <v>67</v>
      </c>
      <c r="D8" t="s">
        <v>68</v>
      </c>
      <c r="E8" t="s">
        <v>88</v>
      </c>
      <c r="F8" t="s">
        <v>89</v>
      </c>
      <c r="G8" t="s">
        <v>90</v>
      </c>
      <c r="H8" t="s">
        <v>91</v>
      </c>
      <c r="J8" t="s">
        <v>92</v>
      </c>
      <c r="L8" s="11" t="s">
        <v>93</v>
      </c>
      <c r="N8" t="s">
        <v>94</v>
      </c>
      <c r="Q8" t="s">
        <v>95</v>
      </c>
      <c r="S8" t="s">
        <v>96</v>
      </c>
      <c r="U8" s="3" t="s">
        <v>139</v>
      </c>
      <c r="V8" s="3" t="s">
        <v>140</v>
      </c>
      <c r="W8" s="3" t="s">
        <v>141</v>
      </c>
      <c r="X8" s="3" t="s">
        <v>142</v>
      </c>
      <c r="Y8" s="3"/>
      <c r="Z8" s="3"/>
      <c r="AA8" s="3" t="s">
        <v>143</v>
      </c>
      <c r="AB8" s="3" t="s">
        <v>144</v>
      </c>
      <c r="AC8" s="3" t="s">
        <v>145</v>
      </c>
      <c r="AD8" s="3" t="s">
        <v>142</v>
      </c>
      <c r="AX8" s="1"/>
      <c r="AY8" s="1"/>
      <c r="AZ8" s="1" t="s">
        <v>97</v>
      </c>
      <c r="BA8" s="1" t="s">
        <v>98</v>
      </c>
      <c r="BB8" s="1" t="s">
        <v>99</v>
      </c>
      <c r="BC8" s="1"/>
    </row>
    <row r="9" spans="1:55" x14ac:dyDescent="0.2">
      <c r="A9" t="s">
        <v>0</v>
      </c>
      <c r="B9" t="s">
        <v>106</v>
      </c>
      <c r="C9" t="s">
        <v>107</v>
      </c>
      <c r="D9">
        <v>17.390274047851562</v>
      </c>
      <c r="E9">
        <f>AVERAGE(D9:D11)</f>
        <v>17.183132807413738</v>
      </c>
      <c r="Q9" s="7"/>
      <c r="R9" s="8"/>
      <c r="S9" s="8"/>
      <c r="T9" s="3" t="s">
        <v>126</v>
      </c>
      <c r="U9" s="3">
        <v>1.41</v>
      </c>
      <c r="V9" s="3">
        <v>12.46</v>
      </c>
      <c r="W9" s="3">
        <v>1.06</v>
      </c>
      <c r="X9" s="3">
        <v>0.5</v>
      </c>
      <c r="Y9" s="3"/>
      <c r="Z9" s="3"/>
      <c r="AA9" s="3">
        <v>1.53</v>
      </c>
      <c r="AB9" s="3">
        <v>7.98</v>
      </c>
      <c r="AC9" s="3">
        <v>1.0900000000000001</v>
      </c>
      <c r="AD9" s="3">
        <v>0.52</v>
      </c>
      <c r="AX9" s="1" t="s">
        <v>100</v>
      </c>
      <c r="AY9" s="1" t="s">
        <v>101</v>
      </c>
      <c r="AZ9" s="1">
        <v>0.28000000000000003</v>
      </c>
      <c r="BA9" s="1">
        <f>L12</f>
        <v>0</v>
      </c>
      <c r="BB9" s="1" t="e">
        <f>(AZ9/BA9)*AZ5</f>
        <v>#DIV/0!</v>
      </c>
      <c r="BC9" s="1"/>
    </row>
    <row r="10" spans="1:55" x14ac:dyDescent="0.2">
      <c r="A10" t="s">
        <v>1</v>
      </c>
      <c r="B10" t="s">
        <v>106</v>
      </c>
      <c r="C10" t="s">
        <v>107</v>
      </c>
      <c r="D10">
        <v>17.04376220703125</v>
      </c>
      <c r="Q10" s="9"/>
      <c r="R10" s="9"/>
      <c r="S10" s="9"/>
      <c r="AX10" s="1"/>
      <c r="AY10" s="1" t="s">
        <v>102</v>
      </c>
      <c r="AZ10" s="1">
        <v>0.13</v>
      </c>
      <c r="BA10" s="1">
        <f>L48</f>
        <v>0</v>
      </c>
      <c r="BB10" s="1" t="e">
        <f>(AZ10/BA10)*AZ6</f>
        <v>#DIV/0!</v>
      </c>
      <c r="BC10" s="1"/>
    </row>
    <row r="11" spans="1:55" x14ac:dyDescent="0.2">
      <c r="A11" t="s">
        <v>2</v>
      </c>
      <c r="B11" t="s">
        <v>106</v>
      </c>
      <c r="C11" t="s">
        <v>107</v>
      </c>
      <c r="D11">
        <v>17.115362167358398</v>
      </c>
      <c r="Q11" s="9"/>
      <c r="R11" s="9"/>
      <c r="S11" s="9"/>
      <c r="AX11" s="1" t="s">
        <v>103</v>
      </c>
      <c r="AY11" s="1" t="s">
        <v>101</v>
      </c>
      <c r="AZ11" s="1">
        <v>0.57999999999999996</v>
      </c>
      <c r="BA11" s="1">
        <f>L15</f>
        <v>0</v>
      </c>
      <c r="BB11" s="1" t="e">
        <f>(AZ11/BA11)*BA5</f>
        <v>#DIV/0!</v>
      </c>
      <c r="BC11" s="1"/>
    </row>
    <row r="12" spans="1:55" x14ac:dyDescent="0.2">
      <c r="A12" t="s">
        <v>3</v>
      </c>
      <c r="B12" t="s">
        <v>108</v>
      </c>
      <c r="C12" t="s">
        <v>107</v>
      </c>
      <c r="D12">
        <v>17.9007568359375</v>
      </c>
      <c r="E12">
        <f>AVERAGE(D12:D14)</f>
        <v>17.825686772664387</v>
      </c>
      <c r="Q12" s="7"/>
      <c r="R12" s="8"/>
      <c r="S12" s="8"/>
      <c r="AX12" s="1"/>
      <c r="AY12" s="1" t="s">
        <v>102</v>
      </c>
      <c r="AZ12" s="1">
        <v>0.32</v>
      </c>
      <c r="BA12" s="1">
        <f>L51</f>
        <v>0</v>
      </c>
      <c r="BB12" s="1" t="e">
        <f>(AZ12/BA12)*BA6</f>
        <v>#DIV/0!</v>
      </c>
      <c r="BC12" s="1"/>
    </row>
    <row r="13" spans="1:55" x14ac:dyDescent="0.2">
      <c r="A13" t="s">
        <v>4</v>
      </c>
      <c r="B13" t="s">
        <v>108</v>
      </c>
      <c r="C13" t="s">
        <v>107</v>
      </c>
      <c r="D13">
        <v>17.988378524780273</v>
      </c>
      <c r="Q13" s="9"/>
      <c r="R13" s="9"/>
      <c r="S13" s="9"/>
      <c r="AX13" s="1"/>
      <c r="AY13" s="1"/>
      <c r="AZ13" s="1"/>
      <c r="BA13" s="1"/>
      <c r="BB13" s="1"/>
      <c r="BC13" s="1"/>
    </row>
    <row r="14" spans="1:55" x14ac:dyDescent="0.2">
      <c r="A14" t="s">
        <v>5</v>
      </c>
      <c r="B14" t="s">
        <v>108</v>
      </c>
      <c r="C14" t="s">
        <v>107</v>
      </c>
      <c r="D14">
        <v>17.587924957275391</v>
      </c>
      <c r="Q14" s="9"/>
      <c r="R14" s="9"/>
      <c r="S14" s="9"/>
      <c r="AX14" s="1"/>
      <c r="AY14" s="1"/>
      <c r="AZ14" s="1"/>
      <c r="BA14" s="1"/>
      <c r="BB14" s="1"/>
      <c r="BC14" s="1"/>
    </row>
    <row r="15" spans="1:55" x14ac:dyDescent="0.2">
      <c r="A15" t="s">
        <v>6</v>
      </c>
      <c r="B15" t="s">
        <v>109</v>
      </c>
      <c r="C15" t="s">
        <v>107</v>
      </c>
      <c r="D15">
        <v>20.172830581665039</v>
      </c>
      <c r="E15">
        <f>AVERAGE(D15:D17)</f>
        <v>20.131611506144207</v>
      </c>
      <c r="Q15" s="7"/>
      <c r="R15" s="8"/>
      <c r="S15" s="9"/>
    </row>
    <row r="16" spans="1:55" x14ac:dyDescent="0.2">
      <c r="A16" t="s">
        <v>7</v>
      </c>
      <c r="B16" t="s">
        <v>109</v>
      </c>
      <c r="C16" t="s">
        <v>107</v>
      </c>
      <c r="D16">
        <v>20.056417465209961</v>
      </c>
    </row>
    <row r="17" spans="1:5" x14ac:dyDescent="0.2">
      <c r="A17" t="s">
        <v>8</v>
      </c>
      <c r="B17" t="s">
        <v>109</v>
      </c>
      <c r="C17" t="s">
        <v>107</v>
      </c>
      <c r="D17">
        <v>20.165586471557617</v>
      </c>
    </row>
    <row r="18" spans="1:5" x14ac:dyDescent="0.2">
      <c r="A18" t="s">
        <v>9</v>
      </c>
      <c r="B18" t="s">
        <v>110</v>
      </c>
      <c r="C18" t="s">
        <v>107</v>
      </c>
      <c r="D18">
        <v>17.323400497436523</v>
      </c>
      <c r="E18">
        <f>AVERAGE(D18:D20)</f>
        <v>17.432680130004883</v>
      </c>
    </row>
    <row r="19" spans="1:5" x14ac:dyDescent="0.2">
      <c r="A19" t="s">
        <v>10</v>
      </c>
      <c r="B19" t="s">
        <v>110</v>
      </c>
      <c r="C19" t="s">
        <v>107</v>
      </c>
      <c r="D19">
        <v>17.546188354492188</v>
      </c>
    </row>
    <row r="20" spans="1:5" x14ac:dyDescent="0.2">
      <c r="A20" t="s">
        <v>11</v>
      </c>
      <c r="B20" t="s">
        <v>110</v>
      </c>
      <c r="C20" t="s">
        <v>107</v>
      </c>
      <c r="D20">
        <v>17.428451538085938</v>
      </c>
    </row>
    <row r="21" spans="1:5" x14ac:dyDescent="0.2">
      <c r="A21" t="s">
        <v>12</v>
      </c>
      <c r="B21" t="s">
        <v>111</v>
      </c>
      <c r="C21" t="s">
        <v>107</v>
      </c>
      <c r="D21">
        <v>17.458366394042969</v>
      </c>
      <c r="E21">
        <f>AVERAGE(D21:D23)</f>
        <v>17.63135274251302</v>
      </c>
    </row>
    <row r="22" spans="1:5" x14ac:dyDescent="0.2">
      <c r="A22" t="s">
        <v>13</v>
      </c>
      <c r="B22" t="s">
        <v>111</v>
      </c>
      <c r="C22" t="s">
        <v>107</v>
      </c>
      <c r="D22">
        <v>17.506141662597656</v>
      </c>
    </row>
    <row r="23" spans="1:5" x14ac:dyDescent="0.2">
      <c r="A23" t="s">
        <v>14</v>
      </c>
      <c r="B23" t="s">
        <v>111</v>
      </c>
      <c r="C23" t="s">
        <v>107</v>
      </c>
      <c r="D23">
        <v>17.929550170898438</v>
      </c>
    </row>
    <row r="24" spans="1:5" x14ac:dyDescent="0.2">
      <c r="A24" t="s">
        <v>15</v>
      </c>
      <c r="B24" t="s">
        <v>112</v>
      </c>
      <c r="C24" t="s">
        <v>107</v>
      </c>
      <c r="D24">
        <v>24.667947769165039</v>
      </c>
      <c r="E24">
        <f>AVERAGE(D24:D25)</f>
        <v>25.171607971191406</v>
      </c>
    </row>
    <row r="25" spans="1:5" x14ac:dyDescent="0.2">
      <c r="A25" t="s">
        <v>16</v>
      </c>
      <c r="B25" t="s">
        <v>112</v>
      </c>
      <c r="C25" t="s">
        <v>107</v>
      </c>
      <c r="D25">
        <v>25.675268173217773</v>
      </c>
    </row>
    <row r="26" spans="1:5" x14ac:dyDescent="0.2">
      <c r="A26" t="s">
        <v>17</v>
      </c>
      <c r="B26" t="s">
        <v>113</v>
      </c>
      <c r="C26" t="s">
        <v>107</v>
      </c>
      <c r="D26">
        <v>23.7210693359375</v>
      </c>
      <c r="E26">
        <f>AVERAGE(D26:D28)</f>
        <v>23.75492223103841</v>
      </c>
    </row>
    <row r="27" spans="1:5" x14ac:dyDescent="0.2">
      <c r="A27" t="s">
        <v>18</v>
      </c>
      <c r="B27" t="s">
        <v>113</v>
      </c>
      <c r="C27" t="s">
        <v>107</v>
      </c>
      <c r="D27">
        <v>23.885215759277344</v>
      </c>
    </row>
    <row r="28" spans="1:5" x14ac:dyDescent="0.2">
      <c r="A28" t="s">
        <v>19</v>
      </c>
      <c r="B28" t="s">
        <v>113</v>
      </c>
      <c r="C28" t="s">
        <v>107</v>
      </c>
      <c r="D28">
        <v>23.658481597900391</v>
      </c>
    </row>
    <row r="29" spans="1:5" x14ac:dyDescent="0.2">
      <c r="A29" t="s">
        <v>20</v>
      </c>
      <c r="B29" t="s">
        <v>114</v>
      </c>
      <c r="C29" t="s">
        <v>107</v>
      </c>
      <c r="D29">
        <v>20.586633682250977</v>
      </c>
      <c r="E29">
        <f>AVERAGE(D29)</f>
        <v>20.586633682250977</v>
      </c>
    </row>
    <row r="30" spans="1:5" x14ac:dyDescent="0.2">
      <c r="A30" t="s">
        <v>21</v>
      </c>
      <c r="B30" t="s">
        <v>115</v>
      </c>
      <c r="C30" t="s">
        <v>107</v>
      </c>
      <c r="D30">
        <v>18.255867004394531</v>
      </c>
      <c r="E30">
        <f>AVERAGE(D30:D32)</f>
        <v>18.224699020385742</v>
      </c>
    </row>
    <row r="31" spans="1:5" x14ac:dyDescent="0.2">
      <c r="A31" t="s">
        <v>22</v>
      </c>
      <c r="B31" t="s">
        <v>115</v>
      </c>
      <c r="C31" t="s">
        <v>107</v>
      </c>
      <c r="D31">
        <v>18.331560134887695</v>
      </c>
    </row>
    <row r="32" spans="1:5" x14ac:dyDescent="0.2">
      <c r="A32" t="s">
        <v>23</v>
      </c>
      <c r="B32" t="s">
        <v>115</v>
      </c>
      <c r="C32" t="s">
        <v>107</v>
      </c>
      <c r="D32">
        <v>18.086669921875</v>
      </c>
    </row>
    <row r="33" spans="1:20" x14ac:dyDescent="0.2">
      <c r="A33" t="s">
        <v>24</v>
      </c>
      <c r="B33" t="s">
        <v>116</v>
      </c>
      <c r="C33" t="s">
        <v>107</v>
      </c>
      <c r="D33">
        <v>19.158016204833984</v>
      </c>
      <c r="E33">
        <f>AVERAGE(D33:D35)</f>
        <v>19.139989852905273</v>
      </c>
      <c r="Q33" s="7"/>
      <c r="R33" s="8"/>
      <c r="S33" s="8"/>
      <c r="T33" s="8"/>
    </row>
    <row r="34" spans="1:20" x14ac:dyDescent="0.2">
      <c r="A34" t="s">
        <v>25</v>
      </c>
      <c r="B34" t="s">
        <v>116</v>
      </c>
      <c r="C34" t="s">
        <v>107</v>
      </c>
      <c r="D34">
        <v>19.143583297729492</v>
      </c>
      <c r="Q34" s="9"/>
      <c r="R34" s="9"/>
      <c r="S34" s="9"/>
      <c r="T34" s="9"/>
    </row>
    <row r="35" spans="1:20" x14ac:dyDescent="0.2">
      <c r="A35" t="s">
        <v>26</v>
      </c>
      <c r="B35" t="s">
        <v>116</v>
      </c>
      <c r="C35" t="s">
        <v>107</v>
      </c>
      <c r="D35">
        <v>19.118370056152344</v>
      </c>
      <c r="Q35" s="9"/>
      <c r="R35" s="9"/>
      <c r="S35" s="9"/>
      <c r="T35" s="9"/>
    </row>
    <row r="36" spans="1:20" x14ac:dyDescent="0.2">
      <c r="A36" t="s">
        <v>27</v>
      </c>
      <c r="B36" t="s">
        <v>117</v>
      </c>
      <c r="C36" t="s">
        <v>107</v>
      </c>
      <c r="D36">
        <v>23.769411087036133</v>
      </c>
      <c r="E36">
        <f>AVERAGE(D36:D38)</f>
        <v>23.749362945556641</v>
      </c>
      <c r="Q36" s="7"/>
      <c r="R36" s="8"/>
      <c r="S36" s="8"/>
      <c r="T36" s="8"/>
    </row>
    <row r="37" spans="1:20" x14ac:dyDescent="0.2">
      <c r="A37" t="s">
        <v>28</v>
      </c>
      <c r="B37" t="s">
        <v>117</v>
      </c>
      <c r="C37" t="s">
        <v>107</v>
      </c>
      <c r="D37">
        <v>23.689598083496094</v>
      </c>
      <c r="Q37" s="9"/>
      <c r="R37" s="9"/>
      <c r="S37" s="9"/>
      <c r="T37" s="9"/>
    </row>
    <row r="38" spans="1:20" x14ac:dyDescent="0.2">
      <c r="A38" t="s">
        <v>29</v>
      </c>
      <c r="B38" t="s">
        <v>117</v>
      </c>
      <c r="C38" t="s">
        <v>107</v>
      </c>
      <c r="D38">
        <v>23.789079666137695</v>
      </c>
      <c r="Q38" s="9"/>
      <c r="R38" s="9"/>
      <c r="S38" s="9"/>
      <c r="T38" s="9"/>
    </row>
    <row r="39" spans="1:20" x14ac:dyDescent="0.2">
      <c r="A39" t="s">
        <v>30</v>
      </c>
      <c r="B39" t="s">
        <v>118</v>
      </c>
      <c r="C39" t="s">
        <v>107</v>
      </c>
      <c r="D39">
        <v>20.6337890625</v>
      </c>
      <c r="E39">
        <f>AVERAGE(D39:D41)</f>
        <v>20.722742716471355</v>
      </c>
      <c r="Q39" s="9"/>
      <c r="R39" s="9"/>
      <c r="S39" s="9"/>
      <c r="T39" s="9"/>
    </row>
    <row r="40" spans="1:20" x14ac:dyDescent="0.2">
      <c r="A40" t="s">
        <v>31</v>
      </c>
      <c r="B40" t="s">
        <v>118</v>
      </c>
      <c r="C40" t="s">
        <v>107</v>
      </c>
      <c r="D40">
        <v>20.618436813354492</v>
      </c>
      <c r="Q40" s="9"/>
      <c r="R40" s="9"/>
      <c r="S40" s="9"/>
      <c r="T40" s="9"/>
    </row>
    <row r="41" spans="1:20" x14ac:dyDescent="0.2">
      <c r="A41" t="s">
        <v>32</v>
      </c>
      <c r="B41" t="s">
        <v>118</v>
      </c>
      <c r="C41" t="s">
        <v>107</v>
      </c>
      <c r="D41">
        <v>20.91600227355957</v>
      </c>
      <c r="Q41" s="9"/>
      <c r="R41" s="9"/>
      <c r="S41" s="9"/>
      <c r="T41" s="9"/>
    </row>
    <row r="42" spans="1:20" x14ac:dyDescent="0.2">
      <c r="A42" t="s">
        <v>33</v>
      </c>
      <c r="B42" t="s">
        <v>119</v>
      </c>
      <c r="C42" t="s">
        <v>107</v>
      </c>
      <c r="D42">
        <v>22.432035446166992</v>
      </c>
      <c r="E42">
        <f>AVERAGE(D42:D44)</f>
        <v>22.346453348795574</v>
      </c>
      <c r="Q42" s="9"/>
      <c r="R42" s="9"/>
      <c r="S42" s="9"/>
      <c r="T42" s="9"/>
    </row>
    <row r="43" spans="1:20" x14ac:dyDescent="0.2">
      <c r="A43" t="s">
        <v>34</v>
      </c>
      <c r="B43" t="s">
        <v>119</v>
      </c>
      <c r="C43" t="s">
        <v>107</v>
      </c>
      <c r="D43">
        <v>22.73748779296875</v>
      </c>
      <c r="Q43" s="9"/>
      <c r="R43" s="9"/>
      <c r="S43" s="9"/>
      <c r="T43" s="9"/>
    </row>
    <row r="44" spans="1:20" x14ac:dyDescent="0.2">
      <c r="A44" t="s">
        <v>35</v>
      </c>
      <c r="B44" t="s">
        <v>119</v>
      </c>
      <c r="C44" t="s">
        <v>107</v>
      </c>
      <c r="D44">
        <v>21.869836807250977</v>
      </c>
      <c r="Q44" s="9"/>
      <c r="R44" s="9"/>
      <c r="S44" s="9"/>
      <c r="T44" s="9"/>
    </row>
    <row r="45" spans="1:20" x14ac:dyDescent="0.2">
      <c r="A45" t="s">
        <v>36</v>
      </c>
      <c r="B45" t="s">
        <v>120</v>
      </c>
      <c r="C45" t="s">
        <v>107</v>
      </c>
      <c r="D45">
        <v>26.407588958740234</v>
      </c>
      <c r="E45">
        <f>AVERAGE(D45:D47)</f>
        <v>25.709316253662109</v>
      </c>
      <c r="Q45" s="7"/>
      <c r="R45" s="8"/>
      <c r="S45" s="8"/>
      <c r="T45" s="9"/>
    </row>
    <row r="46" spans="1:20" x14ac:dyDescent="0.2">
      <c r="A46" t="s">
        <v>37</v>
      </c>
      <c r="B46" t="s">
        <v>120</v>
      </c>
      <c r="C46" t="s">
        <v>107</v>
      </c>
      <c r="D46">
        <v>25.272232055664062</v>
      </c>
    </row>
    <row r="47" spans="1:20" x14ac:dyDescent="0.2">
      <c r="A47" t="s">
        <v>38</v>
      </c>
      <c r="B47" t="s">
        <v>120</v>
      </c>
      <c r="C47" t="s">
        <v>107</v>
      </c>
      <c r="D47">
        <v>25.448127746582031</v>
      </c>
    </row>
    <row r="48" spans="1:20" x14ac:dyDescent="0.2">
      <c r="A48" t="s">
        <v>39</v>
      </c>
      <c r="B48" t="s">
        <v>121</v>
      </c>
      <c r="C48" t="s">
        <v>107</v>
      </c>
      <c r="D48">
        <v>27.733776092529297</v>
      </c>
      <c r="E48">
        <f>AVERAGE(D48:D50)</f>
        <v>27.90167744954427</v>
      </c>
    </row>
    <row r="49" spans="1:19" x14ac:dyDescent="0.2">
      <c r="A49" t="s">
        <v>40</v>
      </c>
      <c r="B49" t="s">
        <v>121</v>
      </c>
      <c r="C49" t="s">
        <v>107</v>
      </c>
      <c r="D49">
        <v>27.877477645874023</v>
      </c>
    </row>
    <row r="50" spans="1:19" x14ac:dyDescent="0.2">
      <c r="A50" t="s">
        <v>41</v>
      </c>
      <c r="B50" t="s">
        <v>121</v>
      </c>
      <c r="C50" t="s">
        <v>107</v>
      </c>
      <c r="D50">
        <v>28.093778610229492</v>
      </c>
    </row>
    <row r="51" spans="1:19" x14ac:dyDescent="0.2">
      <c r="A51" t="s">
        <v>42</v>
      </c>
      <c r="B51" t="s">
        <v>122</v>
      </c>
      <c r="C51" t="s">
        <v>107</v>
      </c>
      <c r="D51">
        <v>28.766857147216797</v>
      </c>
      <c r="E51">
        <f>AVERAGE(D51:D53)</f>
        <v>28.827575047810871</v>
      </c>
    </row>
    <row r="52" spans="1:19" x14ac:dyDescent="0.2">
      <c r="A52" t="s">
        <v>43</v>
      </c>
      <c r="B52" t="s">
        <v>122</v>
      </c>
      <c r="C52" t="s">
        <v>107</v>
      </c>
      <c r="D52">
        <v>28.767976760864258</v>
      </c>
    </row>
    <row r="53" spans="1:19" x14ac:dyDescent="0.2">
      <c r="A53" t="s">
        <v>44</v>
      </c>
      <c r="B53" t="s">
        <v>122</v>
      </c>
      <c r="C53" t="s">
        <v>107</v>
      </c>
      <c r="D53">
        <v>28.947891235351562</v>
      </c>
    </row>
    <row r="54" spans="1:19" x14ac:dyDescent="0.2">
      <c r="A54" t="s">
        <v>45</v>
      </c>
      <c r="B54" t="s">
        <v>123</v>
      </c>
      <c r="C54" t="s">
        <v>107</v>
      </c>
      <c r="D54">
        <v>28.675666809082031</v>
      </c>
      <c r="E54">
        <f>AVERAGE(D54:D55)</f>
        <v>29.196526527404785</v>
      </c>
      <c r="J54" s="11" t="s">
        <v>147</v>
      </c>
      <c r="K54" s="10" t="s">
        <v>146</v>
      </c>
    </row>
    <row r="55" spans="1:19" x14ac:dyDescent="0.2">
      <c r="A55" t="s">
        <v>46</v>
      </c>
      <c r="B55" t="s">
        <v>123</v>
      </c>
      <c r="C55" t="s">
        <v>107</v>
      </c>
      <c r="D55">
        <v>29.717386245727539</v>
      </c>
      <c r="H55" t="s">
        <v>148</v>
      </c>
      <c r="I55" s="10" t="s">
        <v>149</v>
      </c>
      <c r="J55" s="11"/>
    </row>
    <row r="56" spans="1:19" x14ac:dyDescent="0.2">
      <c r="G56" s="3"/>
      <c r="J56" s="5"/>
      <c r="M56" s="10"/>
      <c r="N56" s="6"/>
      <c r="O56" s="6"/>
      <c r="P56" s="6"/>
    </row>
    <row r="57" spans="1:19" x14ac:dyDescent="0.2">
      <c r="A57" t="s">
        <v>124</v>
      </c>
      <c r="B57" t="s">
        <v>125</v>
      </c>
      <c r="C57" t="s">
        <v>126</v>
      </c>
      <c r="D57">
        <v>21.141448974609375</v>
      </c>
      <c r="E57">
        <f>AVERAGE(D57:D59)</f>
        <v>20.353635787963867</v>
      </c>
      <c r="F57">
        <f>E57-E9</f>
        <v>3.170502980550129</v>
      </c>
      <c r="G57" s="3">
        <f>AVERAGE(F57:F71)</f>
        <v>2.4736020406087236</v>
      </c>
      <c r="H57">
        <f>F57-$G$57</f>
        <v>0.69690093994140545</v>
      </c>
      <c r="J57" s="5">
        <f>2^(-H57)</f>
        <v>0.61689594150017035</v>
      </c>
      <c r="L57" s="11">
        <f>AVERAGE(J57:J71)</f>
        <v>1.4103304030562831</v>
      </c>
      <c r="N57" s="6">
        <f>STDEV(J57:J71)</f>
        <v>1.5309299519902422</v>
      </c>
      <c r="O57" s="6"/>
      <c r="P57" s="6"/>
      <c r="Q57">
        <f>N57/((3)^(1/2))</f>
        <v>0.88388281989202722</v>
      </c>
      <c r="S57">
        <f>TTEST(J57:J71,J72:J74,1,3)</f>
        <v>0.14842241192009958</v>
      </c>
    </row>
    <row r="58" spans="1:19" x14ac:dyDescent="0.2">
      <c r="A58" t="s">
        <v>127</v>
      </c>
      <c r="B58" t="s">
        <v>125</v>
      </c>
      <c r="C58" t="s">
        <v>126</v>
      </c>
      <c r="D58">
        <v>20.3477783203125</v>
      </c>
      <c r="G58" s="3"/>
      <c r="J58" s="5"/>
      <c r="N58" s="6"/>
      <c r="O58" s="6"/>
      <c r="P58" s="6"/>
    </row>
    <row r="59" spans="1:19" x14ac:dyDescent="0.2">
      <c r="A59" t="s">
        <v>128</v>
      </c>
      <c r="B59" t="s">
        <v>125</v>
      </c>
      <c r="C59" t="s">
        <v>126</v>
      </c>
      <c r="D59">
        <v>19.571680068969727</v>
      </c>
      <c r="G59" s="3"/>
      <c r="J59" s="5"/>
      <c r="N59" s="6"/>
      <c r="O59" s="6"/>
      <c r="P59" s="6"/>
    </row>
    <row r="60" spans="1:19" x14ac:dyDescent="0.2">
      <c r="A60" t="s">
        <v>129</v>
      </c>
      <c r="B60" t="s">
        <v>130</v>
      </c>
      <c r="C60" t="s">
        <v>126</v>
      </c>
      <c r="D60">
        <v>21.224945068359375</v>
      </c>
      <c r="E60">
        <f>AVERAGE(D60:D62)</f>
        <v>20.990985870361328</v>
      </c>
      <c r="F60">
        <f>E60-E12</f>
        <v>3.1652990976969413</v>
      </c>
      <c r="G60" s="3"/>
      <c r="H60">
        <f>F60-$G$57</f>
        <v>0.69169705708821771</v>
      </c>
      <c r="J60" s="5">
        <f>2^(-H60)</f>
        <v>0.61912513815864179</v>
      </c>
      <c r="N60" s="6"/>
      <c r="O60" s="6"/>
      <c r="P60" s="6"/>
    </row>
    <row r="61" spans="1:19" x14ac:dyDescent="0.2">
      <c r="A61" t="s">
        <v>20</v>
      </c>
      <c r="B61" t="s">
        <v>130</v>
      </c>
      <c r="C61" t="s">
        <v>126</v>
      </c>
      <c r="D61">
        <v>20.413543701171875</v>
      </c>
      <c r="G61" s="3"/>
      <c r="J61" s="5"/>
      <c r="N61" s="6"/>
      <c r="O61" s="6"/>
      <c r="P61" s="6"/>
    </row>
    <row r="62" spans="1:19" x14ac:dyDescent="0.2">
      <c r="A62" t="s">
        <v>131</v>
      </c>
      <c r="B62" t="s">
        <v>130</v>
      </c>
      <c r="C62" t="s">
        <v>126</v>
      </c>
      <c r="D62">
        <v>21.334468841552734</v>
      </c>
      <c r="G62" s="3"/>
      <c r="J62" s="5"/>
      <c r="N62" s="6"/>
      <c r="O62" s="6"/>
      <c r="P62" s="6"/>
    </row>
    <row r="63" spans="1:19" x14ac:dyDescent="0.2">
      <c r="A63" t="s">
        <v>21</v>
      </c>
      <c r="B63" t="s">
        <v>132</v>
      </c>
      <c r="C63" t="s">
        <v>126</v>
      </c>
      <c r="D63">
        <v>21.085456848144531</v>
      </c>
      <c r="E63">
        <f>AVERAGE(D63:D65)</f>
        <v>20.5640869140625</v>
      </c>
      <c r="F63">
        <f>E63-E15</f>
        <v>0.43247540791829309</v>
      </c>
      <c r="G63" s="3"/>
      <c r="H63">
        <f>F63-$G$57</f>
        <v>-2.0411266326904305</v>
      </c>
      <c r="J63" s="5">
        <f>2^(-H63)</f>
        <v>4.1156680688650313</v>
      </c>
      <c r="N63" s="6"/>
      <c r="O63" s="6"/>
      <c r="P63" s="6"/>
    </row>
    <row r="64" spans="1:19" x14ac:dyDescent="0.2">
      <c r="A64" t="s">
        <v>22</v>
      </c>
      <c r="B64" t="s">
        <v>132</v>
      </c>
      <c r="C64" t="s">
        <v>126</v>
      </c>
      <c r="D64">
        <v>20.338777542114258</v>
      </c>
      <c r="G64" s="3"/>
      <c r="J64" s="5"/>
      <c r="N64" s="6"/>
      <c r="O64" s="6"/>
      <c r="P64" s="6"/>
    </row>
    <row r="65" spans="1:20" x14ac:dyDescent="0.2">
      <c r="A65" t="s">
        <v>23</v>
      </c>
      <c r="B65" t="s">
        <v>132</v>
      </c>
      <c r="C65" t="s">
        <v>126</v>
      </c>
      <c r="D65">
        <v>20.268026351928711</v>
      </c>
      <c r="G65" s="3"/>
      <c r="J65" s="5"/>
      <c r="N65" s="6"/>
      <c r="O65" s="6"/>
      <c r="P65" s="6"/>
    </row>
    <row r="66" spans="1:20" x14ac:dyDescent="0.2">
      <c r="A66" t="s">
        <v>24</v>
      </c>
      <c r="B66" t="s">
        <v>133</v>
      </c>
      <c r="C66" t="s">
        <v>126</v>
      </c>
      <c r="D66">
        <v>20.374244689941406</v>
      </c>
      <c r="E66">
        <f>AVERAGE(D66:D68)</f>
        <v>20.752591451009113</v>
      </c>
      <c r="F66">
        <f>E66-E18</f>
        <v>3.3199113210042306</v>
      </c>
      <c r="G66" s="3"/>
      <c r="H66">
        <f>F66-$G$57</f>
        <v>0.84630928039550701</v>
      </c>
      <c r="J66" s="5">
        <f>2^(-H66)</f>
        <v>0.55620580986995494</v>
      </c>
      <c r="N66" s="6"/>
      <c r="O66" s="6"/>
      <c r="P66" s="6"/>
    </row>
    <row r="67" spans="1:20" x14ac:dyDescent="0.2">
      <c r="A67" t="s">
        <v>25</v>
      </c>
      <c r="B67" t="s">
        <v>133</v>
      </c>
      <c r="C67" t="s">
        <v>126</v>
      </c>
      <c r="D67">
        <v>20.586475372314453</v>
      </c>
      <c r="G67" s="3"/>
      <c r="J67" s="5"/>
      <c r="N67" s="6"/>
      <c r="O67" s="6"/>
      <c r="P67" s="6"/>
    </row>
    <row r="68" spans="1:20" x14ac:dyDescent="0.2">
      <c r="A68" t="s">
        <v>26</v>
      </c>
      <c r="B68" t="s">
        <v>133</v>
      </c>
      <c r="C68" t="s">
        <v>126</v>
      </c>
      <c r="D68">
        <v>21.297054290771484</v>
      </c>
      <c r="G68" s="3"/>
      <c r="J68" s="5"/>
      <c r="N68" s="6"/>
      <c r="O68" s="6"/>
      <c r="P68" s="6"/>
    </row>
    <row r="69" spans="1:20" x14ac:dyDescent="0.2">
      <c r="A69" t="s">
        <v>27</v>
      </c>
      <c r="B69" t="s">
        <v>134</v>
      </c>
      <c r="C69" t="s">
        <v>126</v>
      </c>
      <c r="D69">
        <v>19.719573974609375</v>
      </c>
      <c r="E69">
        <f>AVERAGE(D69:D71)</f>
        <v>19.911174138387043</v>
      </c>
      <c r="F69">
        <f>E69-E21</f>
        <v>2.2798213958740234</v>
      </c>
      <c r="G69" s="3"/>
      <c r="H69">
        <f>F69-$G$57</f>
        <v>-0.19378064473470014</v>
      </c>
      <c r="J69" s="5">
        <f>2^(-H69)</f>
        <v>1.1437570568876163</v>
      </c>
      <c r="N69" s="6"/>
      <c r="O69" s="6"/>
      <c r="P69" s="6"/>
    </row>
    <row r="70" spans="1:20" x14ac:dyDescent="0.2">
      <c r="A70" t="s">
        <v>28</v>
      </c>
      <c r="B70" t="s">
        <v>134</v>
      </c>
      <c r="C70" t="s">
        <v>126</v>
      </c>
      <c r="D70">
        <v>20.216585159301758</v>
      </c>
      <c r="G70" s="3"/>
      <c r="J70" s="5"/>
      <c r="N70" s="6"/>
      <c r="O70" s="6"/>
      <c r="P70" s="6"/>
    </row>
    <row r="71" spans="1:20" x14ac:dyDescent="0.2">
      <c r="A71" t="s">
        <v>29</v>
      </c>
      <c r="B71" t="s">
        <v>134</v>
      </c>
      <c r="C71" t="s">
        <v>126</v>
      </c>
      <c r="D71">
        <v>19.79736328125</v>
      </c>
      <c r="G71" s="3"/>
      <c r="J71" s="5"/>
      <c r="N71" s="6"/>
      <c r="O71" s="6"/>
      <c r="P71" s="6"/>
    </row>
    <row r="72" spans="1:20" x14ac:dyDescent="0.2">
      <c r="A72" t="s">
        <v>33</v>
      </c>
      <c r="B72" t="s">
        <v>113</v>
      </c>
      <c r="C72" t="s">
        <v>126</v>
      </c>
      <c r="D72">
        <v>22.105381011962891</v>
      </c>
      <c r="E72">
        <f>AVERAGE(D72:D73)</f>
        <v>22.050362586975098</v>
      </c>
      <c r="F72">
        <f>E72-E26</f>
        <v>-1.7045596440633126</v>
      </c>
      <c r="G72" s="3">
        <f>AVERAGE(F72:F74)</f>
        <v>-1.0002328554789219</v>
      </c>
      <c r="H72">
        <f>F72-$G$57</f>
        <v>-4.1781616846720357</v>
      </c>
      <c r="J72" s="5">
        <f>2^(-H72)</f>
        <v>18.103060124873352</v>
      </c>
      <c r="L72" s="11">
        <f>AVERAGE(J72:J74)</f>
        <v>12.460906990965693</v>
      </c>
      <c r="N72" s="6">
        <f>STDEV(J72:J74)</f>
        <v>7.9792094829580718</v>
      </c>
      <c r="O72" s="6"/>
      <c r="P72" s="6"/>
      <c r="Q72">
        <f>N72/((3)^(1/2))</f>
        <v>4.6067987429062578</v>
      </c>
    </row>
    <row r="73" spans="1:20" x14ac:dyDescent="0.2">
      <c r="A73" t="s">
        <v>35</v>
      </c>
      <c r="B73" t="s">
        <v>113</v>
      </c>
      <c r="C73" t="s">
        <v>126</v>
      </c>
      <c r="D73">
        <v>21.995344161987305</v>
      </c>
      <c r="G73" s="3"/>
      <c r="J73" s="5"/>
      <c r="N73" s="6"/>
      <c r="O73" s="6"/>
      <c r="P73" s="6"/>
    </row>
    <row r="74" spans="1:20" x14ac:dyDescent="0.2">
      <c r="A74" t="s">
        <v>135</v>
      </c>
      <c r="B74" t="s">
        <v>114</v>
      </c>
      <c r="C74" t="s">
        <v>126</v>
      </c>
      <c r="D74">
        <v>20.290727615356445</v>
      </c>
      <c r="E74">
        <f>AVERAGE(D74)</f>
        <v>20.290727615356445</v>
      </c>
      <c r="F74">
        <f>E74-E29</f>
        <v>-0.29590606689453125</v>
      </c>
      <c r="G74" s="3"/>
      <c r="H74">
        <f>F74-$G$57</f>
        <v>-2.7695081075032548</v>
      </c>
      <c r="J74" s="5">
        <f>2^(-H74)</f>
        <v>6.8187538570580335</v>
      </c>
      <c r="N74" s="6"/>
      <c r="O74" s="6"/>
      <c r="P74" s="6"/>
    </row>
    <row r="75" spans="1:20" x14ac:dyDescent="0.2">
      <c r="A75" t="s">
        <v>42</v>
      </c>
      <c r="B75" t="s">
        <v>115</v>
      </c>
      <c r="C75" t="s">
        <v>126</v>
      </c>
      <c r="D75">
        <v>26.789844512939453</v>
      </c>
      <c r="E75">
        <f>AVERAGE(D75:D77)</f>
        <v>26.398890813191731</v>
      </c>
      <c r="F75">
        <f>E75-E30</f>
        <v>8.1741917928059884</v>
      </c>
      <c r="G75" s="3">
        <f>AVERAGE(F75:F89)</f>
        <v>4.3663842519124341</v>
      </c>
      <c r="H75">
        <f>F75-$G$57</f>
        <v>5.7005897521972653</v>
      </c>
      <c r="J75" s="5">
        <f>2^(-H75)</f>
        <v>1.9228769417775751E-2</v>
      </c>
      <c r="L75" s="11">
        <f>AVERAGE(J75:J89)</f>
        <v>1.0572109087515633</v>
      </c>
      <c r="N75" s="6">
        <f>STDEV(J75:J89)</f>
        <v>1.0860499601430764</v>
      </c>
      <c r="O75" s="6"/>
      <c r="P75" s="6"/>
      <c r="Q75">
        <f>N75/((3)^(1/2))</f>
        <v>0.62703123684198758</v>
      </c>
      <c r="S75" t="e">
        <f>TTEST(#REF!,J75:J89,1,3)</f>
        <v>#REF!</v>
      </c>
    </row>
    <row r="76" spans="1:20" x14ac:dyDescent="0.2">
      <c r="A76" t="s">
        <v>43</v>
      </c>
      <c r="B76" t="s">
        <v>115</v>
      </c>
      <c r="C76" t="s">
        <v>126</v>
      </c>
      <c r="D76">
        <v>26.621866226196289</v>
      </c>
      <c r="G76" s="3"/>
      <c r="J76" s="5"/>
      <c r="N76" s="6"/>
      <c r="O76" s="6"/>
      <c r="P76" s="6"/>
    </row>
    <row r="77" spans="1:20" x14ac:dyDescent="0.2">
      <c r="A77" t="s">
        <v>44</v>
      </c>
      <c r="B77" t="s">
        <v>115</v>
      </c>
      <c r="C77" t="s">
        <v>126</v>
      </c>
      <c r="D77">
        <v>25.784961700439453</v>
      </c>
      <c r="G77" s="3"/>
      <c r="J77" s="5"/>
      <c r="N77" s="6"/>
      <c r="O77" s="6"/>
      <c r="P77" s="6"/>
    </row>
    <row r="78" spans="1:20" x14ac:dyDescent="0.2">
      <c r="A78" t="s">
        <v>45</v>
      </c>
      <c r="B78" t="s">
        <v>116</v>
      </c>
      <c r="C78" t="s">
        <v>126</v>
      </c>
      <c r="D78">
        <v>21.255542755126953</v>
      </c>
      <c r="E78">
        <f>AVERAGE(D78:D80)</f>
        <v>21.041977564493816</v>
      </c>
      <c r="F78">
        <f>E78-E33</f>
        <v>1.9019877115885429</v>
      </c>
      <c r="G78" s="3"/>
      <c r="H78">
        <f>F78-$G$57</f>
        <v>-0.57161432902018072</v>
      </c>
      <c r="J78" s="5">
        <f>2^(-H78)</f>
        <v>1.4861856341433315</v>
      </c>
      <c r="N78" s="6"/>
      <c r="O78" s="6"/>
      <c r="P78" s="6"/>
    </row>
    <row r="79" spans="1:20" x14ac:dyDescent="0.2">
      <c r="A79" t="s">
        <v>46</v>
      </c>
      <c r="B79" t="s">
        <v>116</v>
      </c>
      <c r="C79" t="s">
        <v>126</v>
      </c>
      <c r="D79">
        <v>20.776283264160156</v>
      </c>
      <c r="G79" s="3"/>
      <c r="J79" s="5"/>
      <c r="N79" s="6"/>
      <c r="O79" s="6"/>
      <c r="P79" s="6"/>
    </row>
    <row r="80" spans="1:20" x14ac:dyDescent="0.2">
      <c r="A80" t="s">
        <v>136</v>
      </c>
      <c r="B80" t="s">
        <v>116</v>
      </c>
      <c r="C80" t="s">
        <v>126</v>
      </c>
      <c r="D80">
        <v>21.094106674194336</v>
      </c>
      <c r="G80" s="3"/>
      <c r="J80" s="5"/>
      <c r="N80" s="6"/>
      <c r="O80" s="6"/>
      <c r="P80" s="6"/>
      <c r="T80">
        <v>1</v>
      </c>
    </row>
    <row r="81" spans="1:20" x14ac:dyDescent="0.2">
      <c r="A81" t="s">
        <v>47</v>
      </c>
      <c r="B81" t="s">
        <v>117</v>
      </c>
      <c r="C81" t="s">
        <v>126</v>
      </c>
      <c r="D81">
        <v>25.277990341186523</v>
      </c>
      <c r="E81">
        <f>AVERAGE(D81:D83)</f>
        <v>24.848056157430012</v>
      </c>
      <c r="F81">
        <f>E81-E36</f>
        <v>1.0986932118733712</v>
      </c>
      <c r="G81" s="3"/>
      <c r="H81">
        <f>F81-$G$57</f>
        <v>-1.3749088287353524</v>
      </c>
      <c r="I81" s="10">
        <f>AVERAGE(H75:H87)</f>
        <v>1.8927822113037114</v>
      </c>
      <c r="J81" s="5">
        <f>2^(-H81)</f>
        <v>2.5935152066572478</v>
      </c>
      <c r="N81" s="6"/>
      <c r="O81" s="6"/>
      <c r="P81" s="6"/>
      <c r="T81">
        <v>1</v>
      </c>
    </row>
    <row r="82" spans="1:20" x14ac:dyDescent="0.2">
      <c r="A82" t="s">
        <v>48</v>
      </c>
      <c r="B82" t="s">
        <v>117</v>
      </c>
      <c r="C82" t="s">
        <v>126</v>
      </c>
      <c r="D82">
        <v>24.129783630371094</v>
      </c>
      <c r="G82" s="3"/>
      <c r="J82" s="5"/>
      <c r="N82" s="6"/>
      <c r="O82" s="6"/>
      <c r="P82" s="6"/>
      <c r="T82">
        <v>1</v>
      </c>
    </row>
    <row r="83" spans="1:20" x14ac:dyDescent="0.2">
      <c r="A83" t="s">
        <v>49</v>
      </c>
      <c r="B83" t="s">
        <v>117</v>
      </c>
      <c r="C83" t="s">
        <v>126</v>
      </c>
      <c r="D83">
        <v>25.136394500732422</v>
      </c>
      <c r="G83" s="3"/>
      <c r="J83" s="5"/>
      <c r="N83" s="6"/>
      <c r="O83" s="6"/>
      <c r="P83" s="6"/>
      <c r="T83">
        <v>1</v>
      </c>
    </row>
    <row r="84" spans="1:20" x14ac:dyDescent="0.2">
      <c r="A84" t="s">
        <v>50</v>
      </c>
      <c r="B84" t="s">
        <v>118</v>
      </c>
      <c r="C84" t="s">
        <v>126</v>
      </c>
      <c r="D84">
        <v>28.896570205688477</v>
      </c>
      <c r="E84">
        <f>AVERAGE(D84:D86)</f>
        <v>29.133691787719727</v>
      </c>
      <c r="F84">
        <f>E84-E39</f>
        <v>8.4109490712483712</v>
      </c>
      <c r="G84" s="3"/>
      <c r="H84">
        <f>F84-$G$57</f>
        <v>5.9373470306396481</v>
      </c>
      <c r="J84" s="5">
        <f>2^(-H84)</f>
        <v>1.6318508014689512E-2</v>
      </c>
      <c r="N84" s="6"/>
      <c r="O84" s="6"/>
      <c r="P84" s="6"/>
    </row>
    <row r="85" spans="1:20" x14ac:dyDescent="0.2">
      <c r="A85" t="s">
        <v>51</v>
      </c>
      <c r="B85" t="s">
        <v>118</v>
      </c>
      <c r="C85" t="s">
        <v>126</v>
      </c>
      <c r="D85">
        <v>28.766811370849609</v>
      </c>
      <c r="G85" s="3"/>
      <c r="J85" s="5"/>
      <c r="N85" s="6"/>
      <c r="O85" s="6"/>
      <c r="P85" s="6"/>
    </row>
    <row r="86" spans="1:20" x14ac:dyDescent="0.2">
      <c r="A86" t="s">
        <v>52</v>
      </c>
      <c r="B86" t="s">
        <v>118</v>
      </c>
      <c r="C86" t="s">
        <v>126</v>
      </c>
      <c r="D86">
        <v>29.737693786621094</v>
      </c>
      <c r="G86" s="3"/>
      <c r="J86" s="5"/>
      <c r="N86" s="6"/>
      <c r="O86" s="6"/>
      <c r="P86" s="6"/>
    </row>
    <row r="87" spans="1:20" x14ac:dyDescent="0.2">
      <c r="A87" t="s">
        <v>53</v>
      </c>
      <c r="B87" t="s">
        <v>119</v>
      </c>
      <c r="C87" t="s">
        <v>126</v>
      </c>
      <c r="D87">
        <v>25.116031646728516</v>
      </c>
      <c r="E87">
        <f>AVERAGE(D87:D89)</f>
        <v>24.592552820841473</v>
      </c>
      <c r="F87">
        <f>E87-E42</f>
        <v>2.2460994720458984</v>
      </c>
      <c r="G87" s="3"/>
      <c r="H87">
        <f>F87-$G$57</f>
        <v>-0.22750256856282514</v>
      </c>
      <c r="J87" s="5">
        <f>2^(-H87)</f>
        <v>1.1708064255247719</v>
      </c>
      <c r="N87" s="6"/>
      <c r="O87" s="6"/>
      <c r="P87" s="6"/>
    </row>
    <row r="88" spans="1:20" x14ac:dyDescent="0.2">
      <c r="A88" t="s">
        <v>54</v>
      </c>
      <c r="B88" t="s">
        <v>119</v>
      </c>
      <c r="C88" t="s">
        <v>126</v>
      </c>
      <c r="D88">
        <v>24.773582458496094</v>
      </c>
      <c r="G88" s="3"/>
      <c r="J88" s="5"/>
      <c r="N88" s="6"/>
      <c r="O88" s="6"/>
      <c r="P88" s="6"/>
    </row>
    <row r="89" spans="1:20" x14ac:dyDescent="0.2">
      <c r="A89" t="s">
        <v>55</v>
      </c>
      <c r="B89" t="s">
        <v>119</v>
      </c>
      <c r="C89" t="s">
        <v>126</v>
      </c>
      <c r="D89">
        <v>23.888044357299805</v>
      </c>
      <c r="G89" s="3"/>
      <c r="J89" s="5"/>
      <c r="N89" s="6"/>
      <c r="O89" s="6"/>
      <c r="P89" s="6"/>
    </row>
    <row r="90" spans="1:20" x14ac:dyDescent="0.2">
      <c r="A90" t="s">
        <v>56</v>
      </c>
      <c r="B90" t="s">
        <v>120</v>
      </c>
      <c r="C90" t="s">
        <v>126</v>
      </c>
      <c r="D90">
        <v>30.054237365722656</v>
      </c>
      <c r="E90">
        <f>AVERAGE(D90:D92)</f>
        <v>30.443566640218098</v>
      </c>
      <c r="F90">
        <f>E90-E45</f>
        <v>4.7342503865559884</v>
      </c>
      <c r="G90" s="3">
        <f>AVERAGE(F90:F100)</f>
        <v>3.7828614711761483</v>
      </c>
      <c r="H90">
        <f>F90-$G$57</f>
        <v>2.2606483459472648</v>
      </c>
      <c r="J90" s="5">
        <f>2^(-H90)</f>
        <v>0.20867817898218718</v>
      </c>
      <c r="K90" s="10">
        <f>H90-$I$81</f>
        <v>0.36786613464355344</v>
      </c>
      <c r="L90" s="11">
        <f>AVERAGE(J90:J99)</f>
        <v>0.53918722563592714</v>
      </c>
      <c r="M90" s="10">
        <f>2^(-K90)</f>
        <v>0.77492783193262949</v>
      </c>
      <c r="N90" s="5">
        <f>STDEV(J90:J99)</f>
        <v>0.52389132506036362</v>
      </c>
      <c r="O90" s="10">
        <f>AVERAGE(M90:M99)</f>
        <v>2.0022754166523784</v>
      </c>
      <c r="P90" s="10">
        <f>STDEV(M90:M99)</f>
        <v>1.9454739861995554</v>
      </c>
      <c r="Q90" s="5">
        <f>N90/((3)^(1/2))</f>
        <v>0.30246879754971068</v>
      </c>
      <c r="R90" s="10">
        <f>P90/((3)^(1/2))</f>
        <v>1.1232199296337277</v>
      </c>
      <c r="S90" s="11">
        <f>TTEST(J56:J69,J90:J99,2,3)</f>
        <v>0.28695672217871643</v>
      </c>
      <c r="T90">
        <f>TTEST(M90:M99,T80:T83,2,2)</f>
        <v>0.34257081070934492</v>
      </c>
    </row>
    <row r="91" spans="1:20" x14ac:dyDescent="0.2">
      <c r="A91" t="s">
        <v>57</v>
      </c>
      <c r="B91" t="s">
        <v>120</v>
      </c>
      <c r="C91" t="s">
        <v>126</v>
      </c>
      <c r="D91">
        <v>30.960765838623047</v>
      </c>
      <c r="J91" s="5"/>
      <c r="M91" s="10"/>
      <c r="N91" s="6"/>
      <c r="O91" s="6"/>
      <c r="P91" s="6"/>
    </row>
    <row r="92" spans="1:20" x14ac:dyDescent="0.2">
      <c r="A92" t="s">
        <v>58</v>
      </c>
      <c r="B92" t="s">
        <v>120</v>
      </c>
      <c r="C92" t="s">
        <v>126</v>
      </c>
      <c r="D92">
        <v>30.315696716308594</v>
      </c>
      <c r="J92" s="5"/>
      <c r="M92" s="10"/>
      <c r="N92" s="6"/>
      <c r="O92" s="6"/>
      <c r="P92" s="6"/>
    </row>
    <row r="93" spans="1:20" x14ac:dyDescent="0.2">
      <c r="A93" t="s">
        <v>59</v>
      </c>
      <c r="B93" t="s">
        <v>121</v>
      </c>
      <c r="C93" t="s">
        <v>126</v>
      </c>
      <c r="D93">
        <v>31.611955642700195</v>
      </c>
      <c r="E93">
        <f>AVERAGE(D93:D95)</f>
        <v>32.299792607625328</v>
      </c>
      <c r="F93">
        <f>E93-E48</f>
        <v>4.3981151580810582</v>
      </c>
      <c r="H93">
        <f>F93-$G$57</f>
        <v>1.9245131174723347</v>
      </c>
      <c r="J93" s="5">
        <f>2^(-H93)</f>
        <v>0.26342914638690568</v>
      </c>
      <c r="K93" s="10">
        <f>H93-$I$81</f>
        <v>3.1730906168623285E-2</v>
      </c>
      <c r="M93" s="10">
        <f>2^(-K93)</f>
        <v>0.97824592045579151</v>
      </c>
      <c r="N93" s="6"/>
      <c r="O93" s="6"/>
      <c r="P93" s="6"/>
    </row>
    <row r="94" spans="1:20" x14ac:dyDescent="0.2">
      <c r="A94" t="s">
        <v>60</v>
      </c>
      <c r="B94" t="s">
        <v>121</v>
      </c>
      <c r="C94" t="s">
        <v>126</v>
      </c>
      <c r="D94">
        <v>32.775341033935547</v>
      </c>
      <c r="J94" s="5"/>
      <c r="M94" s="10"/>
      <c r="N94" s="6"/>
      <c r="O94" s="6"/>
      <c r="P94" s="6"/>
    </row>
    <row r="95" spans="1:20" x14ac:dyDescent="0.2">
      <c r="A95" t="s">
        <v>61</v>
      </c>
      <c r="B95" t="s">
        <v>121</v>
      </c>
      <c r="C95" t="s">
        <v>126</v>
      </c>
      <c r="D95">
        <v>32.512081146240234</v>
      </c>
      <c r="J95" s="5"/>
      <c r="M95" s="10"/>
      <c r="N95" s="6"/>
      <c r="O95" s="6"/>
      <c r="P95" s="6"/>
    </row>
    <row r="96" spans="1:20" x14ac:dyDescent="0.2">
      <c r="A96" t="s">
        <v>62</v>
      </c>
      <c r="B96" t="s">
        <v>122</v>
      </c>
      <c r="C96" t="s">
        <v>126</v>
      </c>
      <c r="D96">
        <v>32.715682983398438</v>
      </c>
      <c r="E96">
        <f>AVERAGE(D96:D98)</f>
        <v>32.752429962158203</v>
      </c>
      <c r="F96">
        <f>E96-E51</f>
        <v>3.9248549143473319</v>
      </c>
      <c r="H96">
        <f>F96-$G$57</f>
        <v>1.4512528737386083</v>
      </c>
      <c r="J96" s="5">
        <f>2^(-H96)</f>
        <v>0.36570369948210185</v>
      </c>
      <c r="K96" s="10">
        <f>H96-$I$81</f>
        <v>-0.44152933756510304</v>
      </c>
      <c r="M96" s="10">
        <f>2^(-K96)</f>
        <v>1.3580431665238828</v>
      </c>
      <c r="N96" s="6"/>
      <c r="O96" s="6"/>
      <c r="P96" s="6"/>
    </row>
    <row r="97" spans="1:13" x14ac:dyDescent="0.2">
      <c r="A97" t="s">
        <v>63</v>
      </c>
      <c r="B97" t="s">
        <v>122</v>
      </c>
      <c r="C97" t="s">
        <v>126</v>
      </c>
      <c r="D97">
        <v>32.572864532470703</v>
      </c>
      <c r="J97" s="5"/>
    </row>
    <row r="98" spans="1:13" x14ac:dyDescent="0.2">
      <c r="A98" t="s">
        <v>64</v>
      </c>
      <c r="B98" t="s">
        <v>122</v>
      </c>
      <c r="C98" t="s">
        <v>126</v>
      </c>
      <c r="D98">
        <v>32.968742370605469</v>
      </c>
      <c r="J98" s="5"/>
    </row>
    <row r="99" spans="1:13" x14ac:dyDescent="0.2">
      <c r="A99" t="s">
        <v>137</v>
      </c>
      <c r="B99" t="s">
        <v>123</v>
      </c>
      <c r="C99" t="s">
        <v>126</v>
      </c>
      <c r="D99">
        <v>31.272485733032227</v>
      </c>
      <c r="E99">
        <f>AVERAGE(D99:D100)</f>
        <v>31.270751953125</v>
      </c>
      <c r="F99">
        <f>E99-E54</f>
        <v>2.0742254257202148</v>
      </c>
      <c r="H99">
        <f>F99-$G$57</f>
        <v>-0.39937661488850873</v>
      </c>
      <c r="J99" s="5">
        <f>2^(-H99)</f>
        <v>1.3189378776925138</v>
      </c>
      <c r="K99" s="10">
        <f>H99-$I$81</f>
        <v>-2.2921588261922201</v>
      </c>
      <c r="M99" s="10">
        <f>2^(-K99)</f>
        <v>4.8978847476972103</v>
      </c>
    </row>
    <row r="100" spans="1:13" x14ac:dyDescent="0.2">
      <c r="A100" t="s">
        <v>138</v>
      </c>
      <c r="B100" t="s">
        <v>123</v>
      </c>
      <c r="C100" t="s">
        <v>126</v>
      </c>
      <c r="D100">
        <v>31.269018173217773</v>
      </c>
    </row>
  </sheetData>
  <pageMargins left="0.75" right="0.75" top="1" bottom="1" header="0.5" footer="0.5"/>
  <pageSetup paperSize="9"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norm to flats</vt:lpstr>
    </vt:vector>
  </TitlesOfParts>
  <Company>University of Glasgow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Penelope Tsimbouri</dc:creator>
  <cp:lastModifiedBy>Hannah Donnelly</cp:lastModifiedBy>
  <dcterms:created xsi:type="dcterms:W3CDTF">2015-01-08T22:25:14Z</dcterms:created>
  <dcterms:modified xsi:type="dcterms:W3CDTF">2017-03-30T13:32:31Z</dcterms:modified>
</cp:coreProperties>
</file>